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0" name="ID_06F2F7BD202945CCA8EE15BC3124ED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41000" y="1324610"/>
          <a:ext cx="3841750" cy="4508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700FB1F812FE426E9379AD21138A88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41000" y="222250"/>
          <a:ext cx="8115300" cy="8356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986AC4DBD0E4493D9EFFCAD878BD17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60050" y="18460085"/>
          <a:ext cx="2952750" cy="447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E513C8AD28DE45668C3A00175FD7E2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25580" y="1381760"/>
          <a:ext cx="3765550" cy="4641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16DFDB957B7843D49B6C04DF340CCBA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902950" y="20746720"/>
          <a:ext cx="3860800" cy="408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3C215ECF51A749259BE9D593E7D197F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28300" y="1911350"/>
          <a:ext cx="3765550" cy="5086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50FC125C5B1344A592A9F6F079DDB0C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34650" y="3902075"/>
          <a:ext cx="3867150" cy="478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5D45497EC22743E4AED7F81E736AA49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309350" y="4916805"/>
          <a:ext cx="3803650" cy="5365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FC6156D10CC44F8891CED2F2D4AFB14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604500" y="4932045"/>
          <a:ext cx="3790950" cy="4705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668EE793C8244FF8A65574E8BADA70D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10850" y="5899785"/>
          <a:ext cx="3321050" cy="517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60328668FE634DBE94FD000D4075116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547350" y="7007225"/>
          <a:ext cx="3803650" cy="481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95EC3722F9BB47CE8958ED7C770DD18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566400" y="7960360"/>
          <a:ext cx="3867150" cy="501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031CD47C7CE1421E82E86BF3507A762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334750" y="7928610"/>
          <a:ext cx="3860800" cy="425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81222950F57242399DA7751660268CF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572750" y="8977630"/>
          <a:ext cx="3886200" cy="4711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8149434944E14A5B9D86E5292135F9B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534650" y="9846945"/>
          <a:ext cx="3841750" cy="4679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C16F78C8DBD54ED4A9C447CDBCB6767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617200" y="10768965"/>
          <a:ext cx="3733800" cy="488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0CABB10BA16E4A25A192177FDB648ECF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296650" y="10800715"/>
          <a:ext cx="3867150" cy="431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0D42C4BBAE5541B0AA894548EC28E4C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553700" y="11758930"/>
          <a:ext cx="3829050" cy="4705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67D26DBFC0F44707BBE15D4DCC5DE27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366500" y="11784330"/>
          <a:ext cx="3854450" cy="472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A0055DEEF5184F84A7592B73B9E888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541000" y="12731750"/>
          <a:ext cx="3873500" cy="4908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2DCDD1F9C7814C9A9A4E827FAE8461D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334750" y="12693650"/>
          <a:ext cx="3797300" cy="490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" name="ID_921E711BE82E426D8D6C7E86F30F7FED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553700" y="13650595"/>
          <a:ext cx="3867150" cy="461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532CA3F5580643F087075453D68EB7C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585450" y="14552295"/>
          <a:ext cx="3816350" cy="449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A4D67BAE7DBD4DB895B8DD31919DA07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604500" y="15466695"/>
          <a:ext cx="3448050" cy="448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19D178F540874877893B44289473789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553700" y="16459835"/>
          <a:ext cx="3854450" cy="5480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E3D998E25B6844B480F7B8482C4F149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553700" y="17504410"/>
          <a:ext cx="3860800" cy="488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B83E713383054725BEB1B958B17BF09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528300" y="19613880"/>
          <a:ext cx="3854450" cy="4737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3FAA11D83D0540C49CA63D75EBED174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566400" y="21583650"/>
          <a:ext cx="5124450" cy="7880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71ED2032A5B840578ABE08B4417E8DC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134350" y="3109595"/>
          <a:ext cx="4933950" cy="66611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<sst xmlns="http://schemas.openxmlformats.org/spreadsheetml/2006/main" count="143" uniqueCount="94">
  <si>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</si>
  <si>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</si>
  <si>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</si>
  <si>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</si>
  <si>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</si>
  <si>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</si>
  <si>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</si>
  <si>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</si>
  <si>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</si>
  <si>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</si>
  <si>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</si>
  <si>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</si>
  <si>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</si>
  <si>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</si>
  <si>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</si>
  <si>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</si>
  <si>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</si>
  <si>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</si>
  <si>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</si>
  <si>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8800306267044</t>
  </si>
  <si>
    <t>Different Size of Shoes|尺码不匹配</t>
  </si>
  <si>
    <t>鞋盒250实物255</t>
  </si>
  <si>
    <t>8800275185714</t>
  </si>
  <si>
    <t>Poor Adhesion|脱胶</t>
  </si>
  <si>
    <t>开胶，鞋边胶印，</t>
  </si>
  <si>
    <t>8809938095810</t>
  </si>
  <si>
    <t>Tag &amp; Label|标签问题</t>
  </si>
  <si>
    <t>水洗标破损</t>
  </si>
  <si>
    <t>8809965216011</t>
  </si>
  <si>
    <t>Different Shape of Shoes|不对称</t>
  </si>
  <si>
    <t>长短不一</t>
  </si>
  <si>
    <t>8800243875784</t>
  </si>
  <si>
    <t>大小码250/255</t>
  </si>
  <si>
    <t>8800243875791</t>
  </si>
  <si>
    <t>Colorfastness|褪色问题</t>
  </si>
  <si>
    <t>鞋边发黄，银色嵌条脱色</t>
  </si>
  <si>
    <t>8800258303401</t>
  </si>
  <si>
    <t>Exceeded Glued|溢胶</t>
  </si>
  <si>
    <t>胶印</t>
  </si>
  <si>
    <t>脱色</t>
  </si>
  <si>
    <t>银色嵌条脱色</t>
  </si>
  <si>
    <t>8800243875807</t>
  </si>
  <si>
    <t>银色嵌条脱色，鞋边破损</t>
  </si>
  <si>
    <t>8809903862997</t>
  </si>
  <si>
    <t>Bleeding|移染</t>
  </si>
  <si>
    <t>鞋边染色</t>
  </si>
  <si>
    <t>8800287428748</t>
  </si>
  <si>
    <t>发黄</t>
  </si>
  <si>
    <t>Fabric Damage|面料损坏</t>
  </si>
  <si>
    <t>鞋头破损</t>
  </si>
  <si>
    <t>8809903863055</t>
  </si>
  <si>
    <t>鞋边破损</t>
  </si>
  <si>
    <t>8809938095858</t>
  </si>
  <si>
    <t>Debonding|开胶</t>
  </si>
  <si>
    <t>后跟开胶</t>
  </si>
  <si>
    <t>8800316976011</t>
  </si>
  <si>
    <t>8800243908185</t>
  </si>
  <si>
    <t>鞋头开胶</t>
  </si>
  <si>
    <t>鞋垫顺脚</t>
  </si>
  <si>
    <t>Loose Thread|脱线</t>
  </si>
  <si>
    <t>Snagging|钩破</t>
  </si>
  <si>
    <t>Sewing Defect|车线问题</t>
  </si>
  <si>
    <t>Fabric Defect|面料问题</t>
  </si>
  <si>
    <t>Cutting Defect|剪裁问题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</si>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</sst>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ill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F3" sqref="F3"/>
    </sheetView>
  </sheetViews>
  <sheetFormatPr defaultColWidth="16" defaultRowHeight="14"/>
  <cols>
    <col min="4" max="4" width="38.8181818181818" customWidth="1"/>
    <col min="5" max="5" width="27.5454545454545" customWidth="1"/>
    <col min="6" max="7" width="10.7272727272727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60.7" spans="1:7">
      <c r="A3" s="4" t="s">
        <v>19</v>
      </c>
      <c r="B3">
        <v>1</v>
      </c>
      <c r="D3" t="s">
        <v>20</v>
      </c>
      <c r="E3" t="s">
        <v>21</v>
      </c>
      <c r="F3" s="3" t="str">
        <f>_xlfn.DISPIMG("ID_700FB1F812FE426E9379AD21138A88E4",1)</f>
        <v>=DISPIMG("ID_700FB1F812FE426E9379AD21138A88E4",1)</v>
      </c>
      <c r="G3" s="3"/>
    </row>
    <row r="4" ht="72.35" spans="1:7">
      <c r="A4" s="4" t="s">
        <v>22</v>
      </c>
      <c r="B4">
        <v>1</v>
      </c>
      <c r="D4" t="s">
        <v>23</v>
      </c>
      <c r="E4" t="s">
        <v>24</v>
      </c>
      <c r="F4" s="3" t="str">
        <f>_xlfn.DISPIMG("ID_E513C8AD28DE45668C3A00175FD7E248",1)</f>
        <v>=DISPIMG("ID_E513C8AD28DE45668C3A00175FD7E248",1)</v>
      </c>
      <c r="G4" s="3" t="str">
        <f>_xlfn.DISPIMG("ID_06F2F7BD202945CCA8EE15BC3124ED20",1)</f>
        <v>=DISPIMG("ID_06F2F7BD202945CCA8EE15BC3124ED20",1)</v>
      </c>
    </row>
    <row r="5" ht="79.15" spans="1:7">
      <c r="A5" s="4" t="s">
        <v>25</v>
      </c>
      <c r="B5">
        <v>1</v>
      </c>
      <c r="D5" t="s">
        <v>26</v>
      </c>
      <c r="E5" t="s">
        <v>27</v>
      </c>
      <c r="F5" s="3" t="str">
        <f>_xlfn.DISPIMG("ID_3C215ECF51A749259BE9D593E7D197F2",1)</f>
        <v>=DISPIMG("ID_3C215ECF51A749259BE9D593E7D197F2",1)</v>
      </c>
      <c r="G5" s="3"/>
    </row>
    <row r="6" ht="79.1" spans="1:7">
      <c r="A6" s="4" t="s">
        <v>28</v>
      </c>
      <c r="B6">
        <v>1</v>
      </c>
      <c r="D6" t="s">
        <v>29</v>
      </c>
      <c r="E6" t="s">
        <v>30</v>
      </c>
      <c r="F6" s="3" t="str">
        <f>_xlfn.DISPIMG("ID_71ED2032A5B840578ABE08B4417E8DC7",1)</f>
        <v>=DISPIMG("ID_71ED2032A5B840578ABE08B4417E8DC7",1)</v>
      </c>
      <c r="G6" s="3"/>
    </row>
    <row r="7" ht="72.55" spans="1:7">
      <c r="A7" s="4" t="s">
        <v>31</v>
      </c>
      <c r="B7">
        <v>1</v>
      </c>
      <c r="D7" t="s">
        <v>20</v>
      </c>
      <c r="E7" t="s">
        <v>32</v>
      </c>
      <c r="F7" s="3" t="str">
        <f>_xlfn.DISPIMG("ID_50FC125C5B1344A592A9F6F079DDB0CE",1)</f>
        <v>=DISPIMG("ID_50FC125C5B1344A592A9F6F079DDB0CE",1)</v>
      </c>
      <c r="G7" s="3"/>
    </row>
    <row r="8" ht="82.6" spans="1:7">
      <c r="A8" s="4" t="s">
        <v>33</v>
      </c>
      <c r="B8">
        <v>1</v>
      </c>
      <c r="D8" t="s">
        <v>34</v>
      </c>
      <c r="E8" t="s">
        <v>35</v>
      </c>
      <c r="F8" s="3" t="str">
        <f>_xlfn.DISPIMG("ID_FC6156D10CC44F8891CED2F2D4AFB144",1)</f>
        <v>=DISPIMG("ID_FC6156D10CC44F8891CED2F2D4AFB144",1)</v>
      </c>
      <c r="G8" s="3" t="str">
        <f>_xlfn.DISPIMG("ID_5D45497EC22743E4AED7F81E736AA49B",1)</f>
        <v>=DISPIMG("ID_5D45497EC22743E4AED7F81E736AA49B",1)</v>
      </c>
    </row>
    <row r="9" ht="91.1" spans="1:7">
      <c r="A9" s="4" t="s">
        <v>36</v>
      </c>
      <c r="B9">
        <v>1</v>
      </c>
      <c r="D9" t="s">
        <v>37</v>
      </c>
      <c r="E9" t="s">
        <v>38</v>
      </c>
      <c r="F9" s="3" t="str">
        <f>_xlfn.DISPIMG("ID_668EE793C8244FF8A65574E8BADA70DD",1)</f>
        <v>=DISPIMG("ID_668EE793C8244FF8A65574E8BADA70DD",1)</v>
      </c>
      <c r="G9" s="3"/>
    </row>
    <row r="10" ht="74.35" spans="1:7">
      <c r="A10" s="4" t="s">
        <v>36</v>
      </c>
      <c r="B10">
        <v>1</v>
      </c>
      <c r="D10" t="s">
        <v>34</v>
      </c>
      <c r="E10" t="s">
        <v>39</v>
      </c>
      <c r="F10" s="3" t="str">
        <f>_xlfn.DISPIMG("ID_60328668FE634DBE94FD000D4075116F",1)</f>
        <v>=DISPIMG("ID_60328668FE634DBE94FD000D4075116F",1)</v>
      </c>
      <c r="G10" s="3"/>
    </row>
    <row r="11" ht="76.05" spans="1:7">
      <c r="A11" s="4" t="s">
        <v>33</v>
      </c>
      <c r="B11">
        <v>1</v>
      </c>
      <c r="D11" t="s">
        <v>34</v>
      </c>
      <c r="E11" t="s">
        <v>40</v>
      </c>
      <c r="F11" s="3" t="str">
        <f>_xlfn.DISPIMG("ID_95EC3722F9BB47CE8958ED7C770DD18D",1)</f>
        <v>=DISPIMG("ID_95EC3722F9BB47CE8958ED7C770DD18D",1)</v>
      </c>
      <c r="G11" s="3" t="str">
        <f>_xlfn.DISPIMG("ID_031CD47C7CE1421E82E86BF3507A762A",1)</f>
        <v>=DISPIMG("ID_031CD47C7CE1421E82E86BF3507A762A",1)</v>
      </c>
    </row>
    <row r="12" ht="71.2" spans="1:7">
      <c r="A12" s="4" t="s">
        <v>33</v>
      </c>
      <c r="B12">
        <v>1</v>
      </c>
      <c r="D12" t="s">
        <v>34</v>
      </c>
      <c r="E12" t="s">
        <v>40</v>
      </c>
      <c r="F12" s="3" t="str">
        <f>_xlfn.DISPIMG("ID_81222950F57242399DA7751660268CFC",1)</f>
        <v>=DISPIMG("ID_81222950F57242399DA7751660268CFC",1)</v>
      </c>
      <c r="G12" s="3"/>
    </row>
    <row r="13" ht="71.5" spans="1:7">
      <c r="A13" s="4" t="s">
        <v>41</v>
      </c>
      <c r="B13">
        <v>1</v>
      </c>
      <c r="D13" t="s">
        <v>34</v>
      </c>
      <c r="E13" t="s">
        <v>40</v>
      </c>
      <c r="F13" s="3" t="str">
        <f>_xlfn.DISPIMG("ID_8149434944E14A5B9D86E5292135F9B7",1)</f>
        <v>=DISPIMG("ID_8149434944E14A5B9D86E5292135F9B7",1)</v>
      </c>
      <c r="G13" s="3"/>
    </row>
    <row r="14" ht="76.75" spans="1:7">
      <c r="A14" s="4" t="s">
        <v>41</v>
      </c>
      <c r="B14">
        <v>1</v>
      </c>
      <c r="D14" t="s">
        <v>34</v>
      </c>
      <c r="E14" t="s">
        <v>40</v>
      </c>
      <c r="F14" s="3" t="str">
        <f>_xlfn.DISPIMG("ID_C16F78C8DBD54ED4A9C447CDBCB67673",1)</f>
        <v>=DISPIMG("ID_C16F78C8DBD54ED4A9C447CDBCB67673",1)</v>
      </c>
      <c r="G14" s="3" t="str">
        <f>_xlfn.DISPIMG("ID_0CABB10BA16E4A25A192177FDB648ECF",1)</f>
        <v>=DISPIMG("ID_0CABB10BA16E4A25A192177FDB648ECF",1)</v>
      </c>
    </row>
    <row r="15" ht="72.15" spans="1:7">
      <c r="A15" s="4" t="s">
        <v>41</v>
      </c>
      <c r="B15">
        <v>1</v>
      </c>
      <c r="D15" t="s">
        <v>34</v>
      </c>
      <c r="E15" t="s">
        <v>42</v>
      </c>
      <c r="F15" s="3" t="str">
        <f>_xlfn.DISPIMG("ID_0D42C4BBAE5541B0AA894548EC28E4C0",1)</f>
        <v>=DISPIMG("ID_0D42C4BBAE5541B0AA894548EC28E4C0",1)</v>
      </c>
      <c r="G15" s="3" t="str">
        <f>_xlfn.DISPIMG("ID_67D26DBFC0F44707BBE15D4DCC5DE27A",1)</f>
        <v>=DISPIMG("ID_67D26DBFC0F44707BBE15D4DCC5DE27A",1)</v>
      </c>
    </row>
    <row r="16" ht="75.7" spans="1:7">
      <c r="A16" s="4" t="s">
        <v>41</v>
      </c>
      <c r="B16">
        <v>1</v>
      </c>
      <c r="D16" t="s">
        <v>34</v>
      </c>
      <c r="E16" t="s">
        <v>40</v>
      </c>
      <c r="F16" s="3" t="str">
        <f>_xlfn.DISPIMG("ID_A0055DEEF5184F84A7592B73B9E88865",1)</f>
        <v>=DISPIMG("ID_A0055DEEF5184F84A7592B73B9E88865",1)</v>
      </c>
      <c r="G16" s="3" t="str">
        <f>_xlfn.DISPIMG("ID_2DCDD1F9C7814C9A9A4E827FAE8461D2",1)</f>
        <v>=DISPIMG("ID_2DCDD1F9C7814C9A9A4E827FAE8461D2",1)</v>
      </c>
    </row>
    <row r="17" ht="70.1" spans="1:7">
      <c r="A17" s="4" t="s">
        <v>41</v>
      </c>
      <c r="B17">
        <v>1</v>
      </c>
      <c r="D17" t="s">
        <v>34</v>
      </c>
      <c r="E17" t="s">
        <v>40</v>
      </c>
      <c r="F17" s="3" t="str">
        <f>_xlfn.DISPIMG("ID_921E711BE82E426D8D6C7E86F30F7FED",1)</f>
        <v>=DISPIMG("ID_921E711BE82E426D8D6C7E86F30F7FED",1)</v>
      </c>
      <c r="G17" s="3"/>
    </row>
    <row r="18" ht="69.2" spans="1:7">
      <c r="A18" s="4" t="s">
        <v>43</v>
      </c>
      <c r="B18">
        <v>1</v>
      </c>
      <c r="D18" t="s">
        <v>44</v>
      </c>
      <c r="E18" t="s">
        <v>45</v>
      </c>
      <c r="F18" s="3" t="str">
        <f>_xlfn.DISPIMG("ID_532CA3F5580643F087075453D68EB7C0",1)</f>
        <v>=DISPIMG("ID_532CA3F5580643F087075453D68EB7C0",1)</v>
      </c>
      <c r="G18" s="3"/>
    </row>
    <row r="19" ht="76.25" spans="1:7">
      <c r="A19" s="4" t="s">
        <v>46</v>
      </c>
      <c r="B19">
        <v>1</v>
      </c>
      <c r="D19" t="s">
        <v>34</v>
      </c>
      <c r="E19" t="s">
        <v>47</v>
      </c>
      <c r="F19" s="3" t="str">
        <f>_xlfn.DISPIMG("ID_A4D67BAE7DBD4DB895B8DD31919DA076",1)</f>
        <v>=DISPIMG("ID_A4D67BAE7DBD4DB895B8DD31919DA076",1)</v>
      </c>
      <c r="G19" s="3"/>
    </row>
    <row r="20" ht="83.25" spans="1:7">
      <c r="A20" s="4" t="s">
        <v>28</v>
      </c>
      <c r="B20">
        <v>1</v>
      </c>
      <c r="D20" t="s">
        <v>48</v>
      </c>
      <c r="E20" t="s">
        <v>49</v>
      </c>
      <c r="F20" s="3" t="str">
        <f>_xlfn.DISPIMG("ID_19D178F540874877893B442894737896",1)</f>
        <v>=DISPIMG("ID_19D178F540874877893B442894737896",1)</v>
      </c>
      <c r="G20" s="3"/>
    </row>
    <row r="21" ht="74.2" spans="1:7">
      <c r="A21" s="4" t="s">
        <v>50</v>
      </c>
      <c r="B21">
        <v>1</v>
      </c>
      <c r="D21" t="s">
        <v>48</v>
      </c>
      <c r="E21" t="s">
        <v>51</v>
      </c>
      <c r="F21" s="3" t="str">
        <f>_xlfn.DISPIMG("ID_E3D998E25B6844B480F7B8482C4F1496",1)</f>
        <v>=DISPIMG("ID_E3D998E25B6844B480F7B8482C4F1496",1)</v>
      </c>
      <c r="G21" s="3"/>
    </row>
    <row r="22" ht="88.65" spans="1:7">
      <c r="A22" s="4" t="s">
        <v>52</v>
      </c>
      <c r="B22">
        <v>1</v>
      </c>
      <c r="D22" t="s">
        <v>53</v>
      </c>
      <c r="E22" t="s">
        <v>54</v>
      </c>
      <c r="F22" s="3" t="str">
        <f>_xlfn.DISPIMG("ID_986AC4DBD0E4493D9EFFCAD878BD1725",1)</f>
        <v>=DISPIMG("ID_986AC4DBD0E4493D9EFFCAD878BD1725",1)</v>
      </c>
      <c r="G22" s="3"/>
    </row>
    <row r="23" ht="72.15" spans="1:7">
      <c r="A23" s="4" t="s">
        <v>55</v>
      </c>
      <c r="B23">
        <v>1</v>
      </c>
      <c r="D23" t="s">
        <v>48</v>
      </c>
      <c r="E23" t="s">
        <v>51</v>
      </c>
      <c r="F23" s="3" t="str">
        <f>_xlfn.DISPIMG("ID_B83E713383054725BEB1B958B17BF095",1)</f>
        <v>=DISPIMG("ID_B83E713383054725BEB1B958B17BF095",1)</v>
      </c>
      <c r="G23" s="3"/>
    </row>
    <row r="24" ht="62.4" spans="1:7">
      <c r="A24" s="4" t="s">
        <v>56</v>
      </c>
      <c r="B24">
        <v>1</v>
      </c>
      <c r="D24" t="s">
        <v>53</v>
      </c>
      <c r="E24" t="s">
        <v>57</v>
      </c>
      <c r="F24" s="3" t="str">
        <f>_xlfn.DISPIMG("ID_16DFDB957B7843D49B6C04DF340CCBAF",1)</f>
        <v>=DISPIMG("ID_16DFDB957B7843D49B6C04DF340CCBAF",1)</v>
      </c>
      <c r="G24" s="3"/>
    </row>
    <row r="25" ht="89.9" spans="1:7">
      <c r="A25" s="4" t="s">
        <v>56</v>
      </c>
      <c r="B25">
        <v>1</v>
      </c>
      <c r="D25" t="s">
        <v>29</v>
      </c>
      <c r="E25" t="s">
        <v>58</v>
      </c>
      <c r="F25" s="3" t="str">
        <f>_xlfn.DISPIMG("ID_3FAA11D83D0540C49CA63D75EBED1743",1)</f>
        <v>=DISPIMG("ID_3FAA11D83D0540C49CA63D75EBED1743",1)</v>
      </c>
      <c r="G25" s="3"/>
    </row>
  </sheetData>
  <dataValidations count="1">
    <dataValidation type="list" allowBlank="1" showErrorMessage="1" sqref="D2 D3 D8 D9 D10 D18 D19 D23 D24 D4:D7 D11:D17 D20:D22 D25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topLeftCell="A7" workbookViewId="0">
      <selection activeCell="A44" sqref="A44"/>
    </sheetView>
  </sheetViews>
  <sheetFormatPr defaultColWidth="9" defaultRowHeight="14"/>
  <cols>
    <col min="1" max="1" width="42.1818181818182" customWidth="1"/>
  </cols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34</v>
      </c>
    </row>
    <row r="7" spans="1:1">
      <c r="A7" t="s">
        <v>44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23</v>
      </c>
    </row>
    <row r="17" spans="1:1">
      <c r="A17" t="s">
        <v>72</v>
      </c>
    </row>
    <row r="18" spans="1:1">
      <c r="A18" t="s">
        <v>73</v>
      </c>
    </row>
    <row r="19" spans="1:1">
      <c r="A19" t="s">
        <v>74</v>
      </c>
    </row>
    <row r="20" spans="1:1">
      <c r="A20" t="s">
        <v>48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85</v>
      </c>
    </row>
    <row r="32" spans="1:1">
      <c r="A32" t="s">
        <v>86</v>
      </c>
    </row>
    <row r="33" spans="1:1">
      <c r="A33" t="s">
        <v>87</v>
      </c>
    </row>
    <row r="34" spans="1:1">
      <c r="A34" t="s">
        <v>88</v>
      </c>
    </row>
    <row r="35" spans="1:1">
      <c r="A35" t="s">
        <v>26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37</v>
      </c>
    </row>
    <row r="40" spans="1:1">
      <c r="A40" t="s">
        <v>53</v>
      </c>
    </row>
    <row r="41" spans="1:1">
      <c r="A41" t="s">
        <v>29</v>
      </c>
    </row>
    <row r="42" spans="1:1">
      <c r="A42" t="s">
        <v>20</v>
      </c>
    </row>
    <row r="43" spans="1:1">
      <c r="A43" t="s">
        <v>92</v>
      </c>
    </row>
    <row r="44" spans="1:1">
      <c r="A44" t="s">
        <v>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2025-12-01T02:59:00Z</dcterms:created>
  <dcterms:modified xsi:type="dcterms:W3CDTF">2025-12-01T05:35:16Z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16AC2F3D4C7945C4890C96DCBEE87EEE_12</vt:lpwstr>
  </property>
  <property fmtid="{D5CDD505-2E9C-101B-9397-08002B2CF9AE}" pid="3" name="KSOProductBuildVer">
    <vt:lpwstr>2052-12.1.0.23125</vt:lpwstr>
  </property>
</Properties>
</file>